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95" windowWidth="18150" windowHeight="4530"/>
  </bookViews>
  <sheets>
    <sheet name="Hárok1" sheetId="1" r:id="rId1"/>
  </sheets>
  <calcPr calcId="145621"/>
</workbook>
</file>

<file path=xl/calcChain.xml><?xml version="1.0" encoding="utf-8"?>
<calcChain xmlns="http://schemas.openxmlformats.org/spreadsheetml/2006/main">
  <c r="H5" i="1" l="1"/>
  <c r="D4" i="1" l="1"/>
  <c r="C14" i="1" l="1"/>
  <c r="H4" i="1" l="1"/>
  <c r="H7" i="1" l="1"/>
  <c r="H8" i="1"/>
  <c r="H10" i="1"/>
  <c r="H9" i="1"/>
  <c r="C11" i="1"/>
  <c r="D5" i="1"/>
  <c r="D7" i="1"/>
  <c r="D8" i="1"/>
  <c r="D9" i="1"/>
  <c r="D10" i="1"/>
  <c r="I9" i="1" l="1"/>
  <c r="K9" i="1" s="1"/>
  <c r="I10" i="1"/>
  <c r="K10" i="1" s="1"/>
  <c r="I7" i="1"/>
  <c r="K7" i="1" s="1"/>
  <c r="I5" i="1"/>
  <c r="K5" i="1" s="1"/>
  <c r="I8" i="1"/>
  <c r="K8" i="1" s="1"/>
  <c r="H11" i="1"/>
  <c r="D11" i="1"/>
  <c r="I4" i="1"/>
  <c r="K4" i="1" l="1"/>
  <c r="J11" i="1" s="1"/>
  <c r="I11" i="1"/>
  <c r="C17" i="1" s="1"/>
  <c r="C15" i="1" l="1"/>
</calcChain>
</file>

<file path=xl/sharedStrings.xml><?xml version="1.0" encoding="utf-8"?>
<sst xmlns="http://schemas.openxmlformats.org/spreadsheetml/2006/main" count="40" uniqueCount="38">
  <si>
    <t>Typ obnovy:</t>
  </si>
  <si>
    <t>Posudzovaný údaj</t>
  </si>
  <si>
    <t>Obstarávacia cena /€/</t>
  </si>
  <si>
    <t xml:space="preserve">Max. úver 75% OC  </t>
  </si>
  <si>
    <t>Max. úver  /€/ podľa typu obnovy</t>
  </si>
  <si>
    <t>Max. možný úver /€/</t>
  </si>
  <si>
    <t>Úrok %</t>
  </si>
  <si>
    <t>Zateplenie bytového domu</t>
  </si>
  <si>
    <t>Odstránenie systémovej poruchy</t>
  </si>
  <si>
    <t>Výmena alebo modernizácia výťahu</t>
  </si>
  <si>
    <t>Vybudovanie bezbariérového prístupu do bytov v bytovom dome</t>
  </si>
  <si>
    <t>Iná modernizácia bytového domu</t>
  </si>
  <si>
    <t>Spolu</t>
  </si>
  <si>
    <t>počet obnovovaných výťahov</t>
  </si>
  <si>
    <t>max.  32 500 € na 1 výťah</t>
  </si>
  <si>
    <t>Vypracoval:</t>
  </si>
  <si>
    <t>Pečiatka a podpis</t>
  </si>
  <si>
    <r>
      <t>max. 85 €/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zatepľovanej plochy</t>
    </r>
  </si>
  <si>
    <r>
      <t>podlahová plocha bytov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</t>
    </r>
  </si>
  <si>
    <r>
      <t>max. 70 €/m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podl. plochy bytu</t>
    </r>
  </si>
  <si>
    <r>
      <t>max. 110 €/m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podl. plochy bytu</t>
    </r>
  </si>
  <si>
    <r>
      <t>max. 90 €/m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podl. plochy bytu</t>
    </r>
  </si>
  <si>
    <r>
      <t>Podlahová plocha bytov m</t>
    </r>
    <r>
      <rPr>
        <b/>
        <vertAlign val="superscript"/>
        <sz val="10"/>
        <color theme="1"/>
        <rFont val="Arial"/>
        <family val="2"/>
        <charset val="238"/>
      </rPr>
      <t>2</t>
    </r>
    <r>
      <rPr>
        <b/>
        <sz val="10"/>
        <color theme="1"/>
        <rFont val="Arial"/>
        <family val="2"/>
        <charset val="238"/>
      </rPr>
      <t xml:space="preserve"> </t>
    </r>
  </si>
  <si>
    <t>Výmena spoločných rozvodov plynu, elektriny,  kanalizácie, vody a tepla v bytovom dome</t>
  </si>
  <si>
    <t>B: Návrh výšky podpory</t>
  </si>
  <si>
    <t>Pozn.</t>
  </si>
  <si>
    <t>Maximálny úver v €</t>
  </si>
  <si>
    <t>Požadovaný úver v €</t>
  </si>
  <si>
    <t>Žiadateľ vypĺňa príslušné hodnoty len v podfarbených bunkách. Výška max. úveru a úrok sa vypočítajú automaticky.</t>
  </si>
  <si>
    <r>
      <t>zatepľovaná plocha m</t>
    </r>
    <r>
      <rPr>
        <vertAlign val="superscript"/>
        <sz val="10"/>
        <color theme="1"/>
        <rFont val="Arial"/>
        <family val="2"/>
        <charset val="238"/>
      </rPr>
      <t>2</t>
    </r>
  </si>
  <si>
    <t>Výšku požadovaného úveru je potrebné zaokrúhliť na celé desiatky eur smerom nadol (§8, ods. 4 zákona č. 150/2013 Z.z. o ŠFRB)</t>
  </si>
  <si>
    <r>
      <t>podlahová plocha bytov m</t>
    </r>
    <r>
      <rPr>
        <vertAlign val="superscript"/>
        <sz val="8"/>
        <color theme="1"/>
        <rFont val="Arial"/>
        <family val="2"/>
        <charset val="238"/>
      </rPr>
      <t>2</t>
    </r>
    <r>
      <rPr>
        <sz val="8"/>
        <color theme="1"/>
        <rFont val="Arial"/>
        <family val="2"/>
        <charset val="238"/>
      </rPr>
      <t xml:space="preserve"> </t>
    </r>
  </si>
  <si>
    <t>počet syst. porúch</t>
  </si>
  <si>
    <r>
      <t>max. 70 €/m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podl. plochy bytu na 1 syst. por.</t>
    </r>
  </si>
  <si>
    <t>Tabuľka pre výpočet maximálnej výšky úveru</t>
  </si>
  <si>
    <t>Kontrola splnenia podmienky min. a max. výšky úveru</t>
  </si>
  <si>
    <t>Minimálny úver v € (30 €/m2)</t>
  </si>
  <si>
    <t>Podlahová plocha  bytov = súčet plochy obytných miestností, plochy príslušenstva bytu a plochy lodžií, balkónov a terás (plocha pivníc a komôr mimo bytu sa do PP bytov nezapočítava).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</si>
</sst>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 applyProtection="1">
      <alignment horizontal="right"/>
      <protection hidden="1"/>
    </xf>
    <xf numFmtId="164" fontId="3" fillId="0" borderId="1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/>
    <xf numFmtId="164" fontId="3" fillId="2" borderId="1" xfId="0" applyNumberFormat="1" applyFont="1" applyFill="1" applyBorder="1" applyAlignment="1" applyProtection="1">
      <alignment vertical="center" wrapText="1"/>
      <protection hidden="1"/>
    </xf>
    <xf numFmtId="4" fontId="3" fillId="2" borderId="1" xfId="0" applyNumberFormat="1" applyFont="1" applyFill="1" applyBorder="1" applyAlignment="1" applyProtection="1">
      <alignment vertical="center" wrapText="1"/>
      <protection hidden="1"/>
    </xf>
    <xf numFmtId="4" fontId="3" fillId="0" borderId="1" xfId="0" applyNumberFormat="1" applyFont="1" applyBorder="1" applyAlignment="1" applyProtection="1">
      <alignment vertical="center" wrapText="1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4" fontId="3" fillId="0" borderId="5" xfId="0" applyNumberFormat="1" applyFont="1" applyBorder="1" applyAlignment="1" applyProtection="1">
      <alignment vertical="center" wrapText="1"/>
      <protection hidden="1"/>
    </xf>
    <xf numFmtId="164" fontId="3" fillId="0" borderId="5" xfId="0" applyNumberFormat="1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3" xfId="0" applyFont="1" applyBorder="1" applyAlignment="1" applyProtection="1">
      <alignment vertical="center" wrapText="1"/>
      <protection hidden="1"/>
    </xf>
    <xf numFmtId="0" fontId="3" fillId="0" borderId="7" xfId="0" applyFont="1" applyBorder="1" applyAlignment="1" applyProtection="1">
      <alignment vertical="center" wrapText="1"/>
      <protection hidden="1"/>
    </xf>
    <xf numFmtId="4" fontId="3" fillId="0" borderId="7" xfId="0" applyNumberFormat="1" applyFont="1" applyBorder="1" applyAlignment="1" applyProtection="1">
      <alignment vertical="center" wrapText="1"/>
      <protection hidden="1"/>
    </xf>
    <xf numFmtId="4" fontId="3" fillId="0" borderId="3" xfId="0" applyNumberFormat="1" applyFont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" fontId="3" fillId="2" borderId="11" xfId="0" applyNumberFormat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Protection="1">
      <protection hidden="1"/>
    </xf>
    <xf numFmtId="164" fontId="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0" fillId="0" borderId="0" xfId="0" applyBorder="1" applyAlignment="1" applyProtection="1">
      <protection hidden="1"/>
    </xf>
    <xf numFmtId="0" fontId="11" fillId="0" borderId="0" xfId="0" applyFont="1" applyAlignment="1" applyProtection="1">
      <protection hidden="1"/>
    </xf>
    <xf numFmtId="4" fontId="3" fillId="4" borderId="12" xfId="0" applyNumberFormat="1" applyFont="1" applyFill="1" applyBorder="1" applyAlignment="1" applyProtection="1">
      <alignment vertical="center" wrapText="1"/>
      <protection locked="0"/>
    </xf>
    <xf numFmtId="4" fontId="3" fillId="4" borderId="13" xfId="0" applyNumberFormat="1" applyFont="1" applyFill="1" applyBorder="1" applyAlignment="1" applyProtection="1">
      <alignment vertical="center" wrapText="1"/>
      <protection locked="0"/>
    </xf>
    <xf numFmtId="4" fontId="3" fillId="4" borderId="14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/>
      <protection hidden="1"/>
    </xf>
    <xf numFmtId="0" fontId="7" fillId="0" borderId="0" xfId="0" applyNumberFormat="1" applyFont="1" applyFill="1" applyBorder="1" applyAlignment="1" applyProtection="1">
      <alignment horizontal="right"/>
      <protection hidden="1"/>
    </xf>
    <xf numFmtId="0" fontId="12" fillId="0" borderId="2" xfId="0" applyFont="1" applyBorder="1" applyAlignment="1" applyProtection="1">
      <alignment vertical="center" wrapText="1"/>
      <protection hidden="1"/>
    </xf>
    <xf numFmtId="1" fontId="3" fillId="4" borderId="13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left" indent="5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3" xfId="0" applyBorder="1" applyAlignment="1" applyProtection="1">
      <alignment vertical="center" wrapText="1"/>
      <protection hidden="1"/>
    </xf>
    <xf numFmtId="0" fontId="3" fillId="0" borderId="2" xfId="0" applyFont="1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vertical="center" wrapText="1"/>
      <protection hidden="1"/>
    </xf>
    <xf numFmtId="0" fontId="0" fillId="0" borderId="22" xfId="0" applyBorder="1" applyAlignment="1" applyProtection="1">
      <alignment vertical="center" wrapText="1"/>
      <protection hidden="1"/>
    </xf>
    <xf numFmtId="0" fontId="6" fillId="2" borderId="8" xfId="0" applyNumberFormat="1" applyFont="1" applyFill="1" applyBorder="1" applyAlignment="1" applyProtection="1">
      <alignment horizontal="right"/>
      <protection hidden="1"/>
    </xf>
    <xf numFmtId="0" fontId="7" fillId="2" borderId="9" xfId="0" applyNumberFormat="1" applyFont="1" applyFill="1" applyBorder="1" applyAlignment="1" applyProtection="1">
      <alignment horizontal="right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protection hidden="1"/>
    </xf>
    <xf numFmtId="0" fontId="3" fillId="2" borderId="1" xfId="0" applyFont="1" applyFill="1" applyBorder="1" applyAlignment="1" applyProtection="1">
      <protection hidden="1"/>
    </xf>
    <xf numFmtId="4" fontId="3" fillId="4" borderId="15" xfId="0" applyNumberFormat="1" applyFont="1" applyFill="1" applyBorder="1" applyAlignment="1" applyProtection="1">
      <protection locked="0"/>
    </xf>
    <xf numFmtId="4" fontId="3" fillId="4" borderId="10" xfId="0" applyNumberFormat="1" applyFont="1" applyFill="1" applyBorder="1" applyAlignment="1" applyProtection="1">
      <protection locked="0"/>
    </xf>
    <xf numFmtId="4" fontId="3" fillId="2" borderId="18" xfId="0" applyNumberFormat="1" applyFont="1" applyFill="1" applyBorder="1" applyAlignment="1" applyProtection="1">
      <protection hidden="1"/>
    </xf>
    <xf numFmtId="4" fontId="3" fillId="2" borderId="9" xfId="0" applyNumberFormat="1" applyFont="1" applyFill="1" applyBorder="1" applyAlignment="1" applyProtection="1">
      <protection hidden="1"/>
    </xf>
    <xf numFmtId="4" fontId="3" fillId="2" borderId="16" xfId="0" applyNumberFormat="1" applyFont="1" applyFill="1" applyBorder="1" applyAlignment="1" applyProtection="1">
      <protection hidden="1"/>
    </xf>
    <xf numFmtId="4" fontId="3" fillId="2" borderId="7" xfId="0" applyNumberFormat="1" applyFont="1" applyFill="1" applyBorder="1" applyAlignment="1" applyProtection="1">
      <protection hidden="1"/>
    </xf>
    <xf numFmtId="0" fontId="9" fillId="2" borderId="4" xfId="0" applyFont="1" applyFill="1" applyBorder="1" applyAlignment="1" applyProtection="1">
      <alignment vertical="center"/>
      <protection hidden="1"/>
    </xf>
    <xf numFmtId="0" fontId="0" fillId="0" borderId="4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protection hidden="1"/>
    </xf>
    <xf numFmtId="0" fontId="3" fillId="0" borderId="0" xfId="0" applyFont="1" applyAlignment="1" applyProtection="1"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0" fillId="0" borderId="19" xfId="0" applyBorder="1" applyAlignment="1" applyProtection="1">
      <protection hidden="1"/>
    </xf>
    <xf numFmtId="0" fontId="2" fillId="0" borderId="8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0" fillId="0" borderId="7" xfId="0" applyBorder="1" applyAlignment="1" applyProtection="1">
      <protection hidden="1"/>
    </xf>
    <xf numFmtId="0" fontId="2" fillId="0" borderId="2" xfId="0" applyFont="1" applyBorder="1" applyAlignment="1" applyProtection="1">
      <protection hidden="1"/>
    </xf>
    <xf numFmtId="0" fontId="0" fillId="0" borderId="17" xfId="0" applyBorder="1" applyAlignment="1" applyProtection="1">
      <protection hidden="1"/>
    </xf>
    <xf numFmtId="164" fontId="3" fillId="0" borderId="5" xfId="0" applyNumberFormat="1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>
      <alignment horizontal="right" vertical="center" wrapText="1"/>
    </xf>
    <xf numFmtId="4" fontId="3" fillId="4" borderId="23" xfId="0" applyNumberFormat="1" applyFont="1" applyFill="1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4" fontId="3" fillId="0" borderId="24" xfId="0" applyNumberFormat="1" applyFont="1" applyBorder="1" applyAlignment="1" applyProtection="1">
      <alignment vertical="center" wrapText="1"/>
      <protection hidden="1"/>
    </xf>
    <xf numFmtId="0" fontId="0" fillId="0" borderId="25" xfId="0" applyBorder="1" applyAlignment="1">
      <alignment vertical="center" wrapText="1"/>
    </xf>
    <xf numFmtId="0" fontId="3" fillId="0" borderId="24" xfId="0" applyFont="1" applyBorder="1" applyAlignment="1" applyProtection="1">
      <alignment vertical="center" wrapText="1"/>
      <protection hidden="1"/>
    </xf>
    <xf numFmtId="4" fontId="3" fillId="0" borderId="5" xfId="0" applyNumberFormat="1" applyFont="1" applyBorder="1" applyAlignment="1" applyProtection="1">
      <alignment vertical="center" wrapText="1"/>
      <protection hidden="1"/>
    </xf>
    <xf numFmtId="0" fontId="0" fillId="0" borderId="11" xfId="0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Layout" zoomScaleNormal="100" workbookViewId="0">
      <selection activeCell="C13" sqref="C13:D13"/>
    </sheetView>
  </sheetViews>
  <sheetFormatPr defaultRowHeight="15" x14ac:dyDescent="0.25"/>
  <cols>
    <col min="2" max="2" width="17.85546875" customWidth="1"/>
    <col min="3" max="3" width="13.140625" customWidth="1"/>
    <col min="4" max="4" width="11.28515625" customWidth="1"/>
    <col min="5" max="5" width="14.28515625" customWidth="1"/>
    <col min="6" max="6" width="9.85546875" customWidth="1"/>
    <col min="7" max="7" width="15.85546875" customWidth="1"/>
    <col min="8" max="8" width="14.28515625" customWidth="1"/>
    <col min="9" max="9" width="15.140625" customWidth="1"/>
    <col min="10" max="10" width="7.7109375" customWidth="1"/>
    <col min="11" max="11" width="0.28515625" customWidth="1"/>
  </cols>
  <sheetData>
    <row r="1" spans="1:14" ht="27.75" customHeight="1" x14ac:dyDescent="0.25">
      <c r="A1" s="48" t="s">
        <v>24</v>
      </c>
      <c r="B1" s="49"/>
      <c r="C1" s="49"/>
      <c r="D1" s="49"/>
      <c r="E1" s="49"/>
      <c r="F1" s="49"/>
      <c r="G1" s="49"/>
      <c r="H1" s="49"/>
      <c r="I1" s="49"/>
      <c r="J1" s="50"/>
      <c r="K1" s="19"/>
      <c r="L1" s="19"/>
      <c r="M1" s="19"/>
      <c r="N1" s="19"/>
    </row>
    <row r="2" spans="1:14" ht="27.75" customHeight="1" x14ac:dyDescent="0.25">
      <c r="A2" s="7"/>
      <c r="B2" s="60" t="s">
        <v>34</v>
      </c>
      <c r="C2" s="61"/>
      <c r="D2" s="61"/>
      <c r="E2" s="61"/>
      <c r="F2" s="61"/>
      <c r="G2" s="61"/>
      <c r="H2" s="61"/>
      <c r="I2" s="61"/>
      <c r="J2" s="62"/>
      <c r="K2" s="19"/>
      <c r="L2" s="19"/>
      <c r="M2" s="19"/>
      <c r="N2" s="19"/>
    </row>
    <row r="3" spans="1:14" ht="26.25" thickBot="1" x14ac:dyDescent="0.3">
      <c r="A3" s="38" t="s">
        <v>0</v>
      </c>
      <c r="B3" s="39"/>
      <c r="C3" s="16" t="s">
        <v>2</v>
      </c>
      <c r="D3" s="18" t="s">
        <v>3</v>
      </c>
      <c r="E3" s="51" t="s">
        <v>1</v>
      </c>
      <c r="F3" s="52"/>
      <c r="G3" s="51" t="s">
        <v>4</v>
      </c>
      <c r="H3" s="53"/>
      <c r="I3" s="18" t="s">
        <v>5</v>
      </c>
      <c r="J3" s="18" t="s">
        <v>6</v>
      </c>
      <c r="K3" s="19"/>
      <c r="L3" s="19"/>
      <c r="M3" s="19"/>
      <c r="N3" s="19"/>
    </row>
    <row r="4" spans="1:14" ht="39.75" x14ac:dyDescent="0.25">
      <c r="A4" s="40" t="s">
        <v>7</v>
      </c>
      <c r="B4" s="41"/>
      <c r="C4" s="28"/>
      <c r="D4" s="15">
        <f>C4*0.75</f>
        <v>0</v>
      </c>
      <c r="E4" s="24" t="s">
        <v>29</v>
      </c>
      <c r="F4" s="28"/>
      <c r="G4" s="12" t="s">
        <v>17</v>
      </c>
      <c r="H4" s="6">
        <f>85*F4</f>
        <v>0</v>
      </c>
      <c r="I4" s="6">
        <f t="shared" ref="I4:I10" si="0">IF(D4&gt;H4,H4,D4)</f>
        <v>0</v>
      </c>
      <c r="J4" s="2">
        <v>1.4999999999999999E-2</v>
      </c>
      <c r="K4" s="1" t="str">
        <f t="shared" ref="K4:K10" si="1">IF(I4&gt;0,J4,"NULL")</f>
        <v>NULL</v>
      </c>
      <c r="L4" s="19"/>
      <c r="M4" s="19"/>
      <c r="N4" s="19"/>
    </row>
    <row r="5" spans="1:14" ht="26.25" customHeight="1" x14ac:dyDescent="0.25">
      <c r="A5" s="42" t="s">
        <v>8</v>
      </c>
      <c r="B5" s="43"/>
      <c r="C5" s="76">
        <v>170000</v>
      </c>
      <c r="D5" s="78">
        <f t="shared" ref="D5:D10" si="2">C5*0.75</f>
        <v>127500</v>
      </c>
      <c r="E5" s="33" t="s">
        <v>31</v>
      </c>
      <c r="F5" s="29">
        <v>3269.28</v>
      </c>
      <c r="G5" s="80" t="s">
        <v>33</v>
      </c>
      <c r="H5" s="81">
        <f>70*F5*F6</f>
        <v>228849.6</v>
      </c>
      <c r="I5" s="81">
        <f t="shared" si="0"/>
        <v>127500</v>
      </c>
      <c r="J5" s="74">
        <v>0.01</v>
      </c>
      <c r="K5" s="1">
        <f t="shared" si="1"/>
        <v>0.01</v>
      </c>
      <c r="L5" s="20"/>
      <c r="M5" s="19"/>
      <c r="N5" s="19"/>
    </row>
    <row r="6" spans="1:14" ht="18" customHeight="1" x14ac:dyDescent="0.25">
      <c r="A6" s="44"/>
      <c r="B6" s="45"/>
      <c r="C6" s="77"/>
      <c r="D6" s="79"/>
      <c r="E6" s="33" t="s">
        <v>32</v>
      </c>
      <c r="F6" s="34">
        <v>1</v>
      </c>
      <c r="G6" s="79"/>
      <c r="H6" s="82"/>
      <c r="I6" s="82"/>
      <c r="J6" s="75"/>
      <c r="K6" s="1"/>
      <c r="L6" s="20"/>
      <c r="M6" s="19"/>
      <c r="N6" s="19"/>
    </row>
    <row r="7" spans="1:14" ht="35.25" customHeight="1" x14ac:dyDescent="0.25">
      <c r="A7" s="40" t="s">
        <v>9</v>
      </c>
      <c r="B7" s="41"/>
      <c r="C7" s="29"/>
      <c r="D7" s="15">
        <f t="shared" si="2"/>
        <v>0</v>
      </c>
      <c r="E7" s="10" t="s">
        <v>13</v>
      </c>
      <c r="F7" s="29"/>
      <c r="G7" s="12" t="s">
        <v>14</v>
      </c>
      <c r="H7" s="6">
        <f>32500*F7</f>
        <v>0</v>
      </c>
      <c r="I7" s="6">
        <f t="shared" si="0"/>
        <v>0</v>
      </c>
      <c r="J7" s="2">
        <v>0.01</v>
      </c>
      <c r="K7" s="1" t="str">
        <f t="shared" si="1"/>
        <v>NULL</v>
      </c>
      <c r="L7" s="19"/>
      <c r="M7" s="19"/>
      <c r="N7" s="19"/>
    </row>
    <row r="8" spans="1:14" ht="51" customHeight="1" x14ac:dyDescent="0.25">
      <c r="A8" s="40" t="s">
        <v>23</v>
      </c>
      <c r="B8" s="41"/>
      <c r="C8" s="29">
        <v>30000</v>
      </c>
      <c r="D8" s="15">
        <f t="shared" si="2"/>
        <v>22500</v>
      </c>
      <c r="E8" s="10" t="s">
        <v>18</v>
      </c>
      <c r="F8" s="29">
        <v>3269.28</v>
      </c>
      <c r="G8" s="12" t="s">
        <v>19</v>
      </c>
      <c r="H8" s="6">
        <f>70*F8</f>
        <v>228849.6</v>
      </c>
      <c r="I8" s="6">
        <f t="shared" si="0"/>
        <v>22500</v>
      </c>
      <c r="J8" s="2">
        <v>5.0000000000000001E-3</v>
      </c>
      <c r="K8" s="1">
        <f t="shared" si="1"/>
        <v>5.0000000000000001E-3</v>
      </c>
      <c r="L8" s="19"/>
      <c r="M8" s="19"/>
      <c r="N8" s="19"/>
    </row>
    <row r="9" spans="1:14" ht="50.25" customHeight="1" x14ac:dyDescent="0.25">
      <c r="A9" s="40" t="s">
        <v>10</v>
      </c>
      <c r="B9" s="41"/>
      <c r="C9" s="29"/>
      <c r="D9" s="15">
        <f t="shared" si="2"/>
        <v>0</v>
      </c>
      <c r="E9" s="10" t="s">
        <v>18</v>
      </c>
      <c r="F9" s="29"/>
      <c r="G9" s="12" t="s">
        <v>20</v>
      </c>
      <c r="H9" s="6">
        <f>110*F9</f>
        <v>0</v>
      </c>
      <c r="I9" s="6">
        <f t="shared" si="0"/>
        <v>0</v>
      </c>
      <c r="J9" s="2">
        <v>0.01</v>
      </c>
      <c r="K9" s="1" t="str">
        <f t="shared" si="1"/>
        <v>NULL</v>
      </c>
      <c r="L9" s="19"/>
      <c r="M9" s="19"/>
      <c r="N9" s="19"/>
    </row>
    <row r="10" spans="1:14" ht="27.75" thickBot="1" x14ac:dyDescent="0.3">
      <c r="A10" s="40" t="s">
        <v>11</v>
      </c>
      <c r="B10" s="41"/>
      <c r="C10" s="30">
        <v>4000</v>
      </c>
      <c r="D10" s="14">
        <f t="shared" si="2"/>
        <v>3000</v>
      </c>
      <c r="E10" s="11" t="s">
        <v>18</v>
      </c>
      <c r="F10" s="30">
        <v>3269.28</v>
      </c>
      <c r="G10" s="13" t="s">
        <v>21</v>
      </c>
      <c r="H10" s="8">
        <f>90*F10</f>
        <v>294235.2</v>
      </c>
      <c r="I10" s="8">
        <f t="shared" si="0"/>
        <v>3000</v>
      </c>
      <c r="J10" s="9">
        <v>0.03</v>
      </c>
      <c r="K10" s="1">
        <f t="shared" si="1"/>
        <v>0.03</v>
      </c>
      <c r="L10" s="19"/>
      <c r="M10" s="19"/>
      <c r="N10" s="19"/>
    </row>
    <row r="11" spans="1:14" x14ac:dyDescent="0.25">
      <c r="A11" s="38" t="s">
        <v>12</v>
      </c>
      <c r="B11" s="39"/>
      <c r="C11" s="17">
        <f>SUM(C4:C10)</f>
        <v>204000</v>
      </c>
      <c r="D11" s="5">
        <f>SUM(D4:D10)</f>
        <v>153000</v>
      </c>
      <c r="E11" s="5"/>
      <c r="F11" s="17"/>
      <c r="G11" s="5"/>
      <c r="H11" s="5">
        <f>SUM(H4:H10)</f>
        <v>751934.4</v>
      </c>
      <c r="I11" s="5">
        <f>SUM(I4:I10)</f>
        <v>153000</v>
      </c>
      <c r="J11" s="4">
        <f>IF(COUNTIF(I4:I10, "&gt;0") &gt; 2,MIN(K4:K10)-0.005,MIN(K4:K10))</f>
        <v>0</v>
      </c>
      <c r="K11" s="19"/>
      <c r="L11" s="19"/>
      <c r="M11" s="19"/>
      <c r="N11" s="19"/>
    </row>
    <row r="12" spans="1:14" ht="15.75" thickBot="1" x14ac:dyDescent="0.3">
      <c r="A12" s="35" t="s">
        <v>35</v>
      </c>
      <c r="B12" s="21"/>
      <c r="C12" s="21"/>
      <c r="D12" s="21"/>
      <c r="E12" s="21"/>
      <c r="F12" s="21"/>
      <c r="G12" s="21"/>
      <c r="H12" s="21"/>
      <c r="I12" s="21"/>
      <c r="J12" s="21"/>
      <c r="K12" s="19"/>
      <c r="L12" s="19"/>
      <c r="M12" s="19"/>
      <c r="N12" s="19"/>
    </row>
    <row r="13" spans="1:14" ht="15.75" thickBot="1" x14ac:dyDescent="0.3">
      <c r="A13" s="66" t="s">
        <v>22</v>
      </c>
      <c r="B13" s="67"/>
      <c r="C13" s="54">
        <v>3269.28</v>
      </c>
      <c r="D13" s="55"/>
      <c r="E13" s="21"/>
      <c r="F13" s="21"/>
      <c r="G13" s="19"/>
      <c r="H13" s="63" t="s">
        <v>15</v>
      </c>
      <c r="I13" s="64"/>
      <c r="J13" s="21"/>
      <c r="K13" s="19"/>
      <c r="L13" s="19"/>
      <c r="M13" s="19"/>
      <c r="N13" s="19"/>
    </row>
    <row r="14" spans="1:14" ht="15" customHeight="1" x14ac:dyDescent="0.25">
      <c r="A14" s="68" t="s">
        <v>36</v>
      </c>
      <c r="B14" s="69"/>
      <c r="C14" s="56">
        <f>(C13*30)</f>
        <v>98078.400000000009</v>
      </c>
      <c r="D14" s="57"/>
      <c r="E14" s="21"/>
      <c r="F14" s="21"/>
      <c r="G14" s="19"/>
      <c r="H14" s="21"/>
      <c r="I14" s="21"/>
      <c r="J14" s="21"/>
      <c r="K14" s="19"/>
      <c r="L14" s="19"/>
      <c r="M14" s="19"/>
      <c r="N14" s="19"/>
    </row>
    <row r="15" spans="1:14" ht="15.75" thickBot="1" x14ac:dyDescent="0.3">
      <c r="A15" s="70" t="s">
        <v>26</v>
      </c>
      <c r="B15" s="71"/>
      <c r="C15" s="58">
        <f>I11</f>
        <v>153000</v>
      </c>
      <c r="D15" s="59"/>
      <c r="E15" s="21"/>
      <c r="F15" s="21"/>
      <c r="G15" s="19"/>
      <c r="H15" s="21"/>
      <c r="I15" s="21"/>
      <c r="J15" s="21"/>
    </row>
    <row r="16" spans="1:14" ht="15.75" thickBot="1" x14ac:dyDescent="0.3">
      <c r="A16" s="72" t="s">
        <v>27</v>
      </c>
      <c r="B16" s="67"/>
      <c r="C16" s="54">
        <v>153000</v>
      </c>
      <c r="D16" s="55"/>
      <c r="E16" s="21"/>
      <c r="F16" s="21"/>
      <c r="G16" s="19"/>
      <c r="H16" s="65" t="s">
        <v>16</v>
      </c>
      <c r="I16" s="64"/>
      <c r="J16" s="21"/>
    </row>
    <row r="17" spans="1:10" ht="15.75" x14ac:dyDescent="0.25">
      <c r="A17" s="65"/>
      <c r="B17" s="73"/>
      <c r="C17" s="46" t="str">
        <f>IF(AND(ROUND(C16,2)&lt;=ROUND(I11,2),ROUND(C16,2)&gt;=ROUND(C14,2)),"VYHOVUJE","NEVYHOVUJE")</f>
        <v>VYHOVUJE</v>
      </c>
      <c r="D17" s="47"/>
      <c r="E17" s="19"/>
      <c r="F17" s="21"/>
      <c r="G17" s="21"/>
      <c r="H17" s="21"/>
      <c r="I17" s="21"/>
      <c r="J17" s="21"/>
    </row>
    <row r="18" spans="1:10" ht="15.75" x14ac:dyDescent="0.25">
      <c r="A18" s="27" t="s">
        <v>25</v>
      </c>
      <c r="B18" s="26"/>
      <c r="C18" s="31"/>
      <c r="D18" s="32"/>
      <c r="E18" s="19"/>
      <c r="F18" s="21"/>
      <c r="G18" s="21"/>
      <c r="H18" s="21"/>
      <c r="I18" s="21"/>
      <c r="J18" s="21"/>
    </row>
    <row r="19" spans="1:10" x14ac:dyDescent="0.25">
      <c r="A19" s="21" t="s">
        <v>28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 s="25" t="s">
        <v>30</v>
      </c>
      <c r="B20" s="22"/>
      <c r="C20" s="22"/>
      <c r="D20" s="22"/>
      <c r="E20" s="22"/>
      <c r="F20" s="22"/>
      <c r="G20" s="22"/>
      <c r="H20" s="21"/>
      <c r="I20" s="21"/>
      <c r="J20" s="23"/>
    </row>
    <row r="21" spans="1:10" x14ac:dyDescent="0.25">
      <c r="A21" s="36" t="s">
        <v>37</v>
      </c>
      <c r="B21" s="37"/>
      <c r="C21" s="36"/>
      <c r="D21" s="36"/>
      <c r="E21" s="36"/>
      <c r="F21" s="36"/>
      <c r="G21" s="36"/>
      <c r="H21" s="36"/>
      <c r="I21" s="36"/>
      <c r="J21" s="36"/>
    </row>
    <row r="22" spans="1:10" x14ac:dyDescent="0.25">
      <c r="A22" s="21"/>
      <c r="B22" s="19"/>
      <c r="C22" s="19"/>
      <c r="D22" s="21"/>
      <c r="E22" s="21"/>
      <c r="F22" s="21"/>
      <c r="G22" s="21"/>
      <c r="H22" s="21"/>
      <c r="I22" s="21"/>
      <c r="J22" s="21"/>
    </row>
    <row r="23" spans="1:10" x14ac:dyDescent="0.25">
      <c r="A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</row>
  </sheetData>
  <sheetProtection password="C8BD" sheet="1" objects="1" scenarios="1" selectLockedCells="1"/>
  <mergeCells count="30">
    <mergeCell ref="J5:J6"/>
    <mergeCell ref="C5:C6"/>
    <mergeCell ref="D5:D6"/>
    <mergeCell ref="G5:G6"/>
    <mergeCell ref="H5:H6"/>
    <mergeCell ref="I5:I6"/>
    <mergeCell ref="C17:D17"/>
    <mergeCell ref="A1:J1"/>
    <mergeCell ref="E3:F3"/>
    <mergeCell ref="G3:H3"/>
    <mergeCell ref="C13:D13"/>
    <mergeCell ref="C16:D16"/>
    <mergeCell ref="C14:D14"/>
    <mergeCell ref="C15:D15"/>
    <mergeCell ref="B2:J2"/>
    <mergeCell ref="H13:I13"/>
    <mergeCell ref="H16:I16"/>
    <mergeCell ref="A13:B13"/>
    <mergeCell ref="A14:B14"/>
    <mergeCell ref="A15:B15"/>
    <mergeCell ref="A16:B16"/>
    <mergeCell ref="A17:B17"/>
    <mergeCell ref="A11:B11"/>
    <mergeCell ref="A3:B3"/>
    <mergeCell ref="A4:B4"/>
    <mergeCell ref="A7:B7"/>
    <mergeCell ref="A8:B8"/>
    <mergeCell ref="A9:B9"/>
    <mergeCell ref="A10:B10"/>
    <mergeCell ref="A5:B6"/>
  </mergeCells>
  <pageMargins left="0.7" right="0.7" top="0.75" bottom="0.75" header="0.3" footer="0.3"/>
  <pageSetup paperSize="9" orientation="landscape" r:id="rId1"/>
  <headerFooter>
    <oddHeader>&amp;C&amp;"Arial,Tučné"&amp;12  Príloha k žiadosti o poskytnutie podpory zo ŠFRB&amp;R&amp;"Arial,Tučné"&amp;12 Príloha č.10</oddHeader>
    <oddFooter>&amp;L&amp;"Arial,Normálne"ŠFRB_ŽIADOSŤ O POSKYTNUTIE PODPORY_OBNOVA_PO_02_2015</oddFooter>
  </headerFooter>
  <ignoredErrors>
    <ignoredError sqref="H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jansto</dc:creator>
  <cp:lastModifiedBy>Cergelova Zuzana</cp:lastModifiedBy>
  <cp:lastPrinted>2013-11-14T09:00:27Z</cp:lastPrinted>
  <dcterms:created xsi:type="dcterms:W3CDTF">2013-09-03T05:50:59Z</dcterms:created>
  <dcterms:modified xsi:type="dcterms:W3CDTF">2015-02-17T11:17:40Z</dcterms:modified>
</cp:coreProperties>
</file>